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edrilyn.deramos\Documents\Computations\MRB\Quezon City\"/>
    </mc:Choice>
  </mc:AlternateContent>
  <xr:revisionPtr revIDLastSave="0" documentId="8_{FEAF247A-5997-4FB2-A811-8D5D0BF6BDE5}" xr6:coauthVersionLast="47" xr6:coauthVersionMax="47" xr10:uidLastSave="{00000000-0000-0000-0000-000000000000}"/>
  <bookViews>
    <workbookView xWindow="-110" yWindow="-110" windowWidth="19420" windowHeight="11500" tabRatio="268" xr2:uid="{00000000-000D-0000-FFFF-FFFF00000000}"/>
  </bookViews>
  <sheets>
    <sheet name="FLEXI SUITE" sheetId="30" r:id="rId1"/>
    <sheet name="FLEXI SUITE END" sheetId="3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33" l="1"/>
  <c r="L28" i="33" s="1"/>
  <c r="P28" i="33" s="1"/>
  <c r="D20" i="33"/>
  <c r="D21" i="33" s="1"/>
  <c r="H19" i="33"/>
  <c r="H20" i="33" s="1"/>
  <c r="H21" i="33" s="1"/>
  <c r="H9" i="33"/>
  <c r="L28" i="30"/>
  <c r="P28" i="30" s="1"/>
  <c r="H28" i="30"/>
  <c r="D20" i="30"/>
  <c r="D21" i="30" s="1"/>
  <c r="H19" i="30"/>
  <c r="L19" i="30" s="1"/>
  <c r="H9" i="30"/>
  <c r="L19" i="33" l="1"/>
  <c r="L20" i="33" s="1"/>
  <c r="H22" i="33"/>
  <c r="H24" i="33" s="1"/>
  <c r="H27" i="33" s="1"/>
  <c r="D22" i="33"/>
  <c r="H20" i="30"/>
  <c r="H21" i="30" s="1"/>
  <c r="H22" i="30" s="1"/>
  <c r="P19" i="30"/>
  <c r="L20" i="30"/>
  <c r="L21" i="30" s="1"/>
  <c r="L22" i="30" s="1"/>
  <c r="D22" i="30"/>
  <c r="D24" i="30" s="1"/>
  <c r="D27" i="30" s="1"/>
  <c r="D30" i="30" s="1"/>
  <c r="D24" i="33" l="1"/>
  <c r="D27" i="33" s="1"/>
  <c r="D30" i="33" s="1"/>
  <c r="L21" i="33"/>
  <c r="L22" i="33" s="1"/>
  <c r="L24" i="33" s="1"/>
  <c r="P19" i="33"/>
  <c r="P20" i="33" s="1"/>
  <c r="H33" i="33"/>
  <c r="H34" i="33" s="1"/>
  <c r="H29" i="33"/>
  <c r="H30" i="33" s="1"/>
  <c r="H24" i="30"/>
  <c r="H27" i="30" s="1"/>
  <c r="H29" i="30" s="1"/>
  <c r="H30" i="30" s="1"/>
  <c r="L24" i="30"/>
  <c r="P20" i="30"/>
  <c r="P21" i="30" s="1"/>
  <c r="P22" i="30" s="1"/>
  <c r="P21" i="33" l="1"/>
  <c r="L35" i="33"/>
  <c r="L27" i="33"/>
  <c r="L29" i="33" s="1"/>
  <c r="L30" i="33" s="1"/>
  <c r="L32" i="33"/>
  <c r="L33" i="33" s="1"/>
  <c r="P22" i="33"/>
  <c r="P24" i="33"/>
  <c r="L32" i="30"/>
  <c r="L33" i="30" s="1"/>
  <c r="L35" i="30"/>
  <c r="H33" i="30"/>
  <c r="H34" i="30" s="1"/>
  <c r="P24" i="30"/>
  <c r="L27" i="30"/>
  <c r="L29" i="30" s="1"/>
  <c r="L30" i="30" s="1"/>
  <c r="P33" i="33" l="1"/>
  <c r="P27" i="33"/>
  <c r="P29" i="33" s="1"/>
  <c r="P30" i="33" s="1"/>
  <c r="P31" i="33" s="1"/>
  <c r="L39" i="33"/>
  <c r="L38" i="33"/>
  <c r="L39" i="30"/>
  <c r="L38" i="30"/>
  <c r="P33" i="30"/>
  <c r="P27" i="30"/>
  <c r="P29" i="30" s="1"/>
  <c r="P30" i="30" s="1"/>
  <c r="P31" i="30" s="1"/>
  <c r="P36" i="33" l="1"/>
  <c r="P37" i="33"/>
  <c r="P36" i="30"/>
  <c r="P37" i="30"/>
</calcChain>
</file>

<file path=xl/sharedStrings.xml><?xml version="1.0" encoding="utf-8"?>
<sst xmlns="http://schemas.openxmlformats.org/spreadsheetml/2006/main" count="173" uniqueCount="53">
  <si>
    <t>PROJECT</t>
  </si>
  <si>
    <t>UNIT NO.</t>
  </si>
  <si>
    <t>PRODUCT TYPE</t>
  </si>
  <si>
    <t>AREA</t>
  </si>
  <si>
    <t>LOCATON</t>
  </si>
  <si>
    <t>UNIT TYPE</t>
  </si>
  <si>
    <t>MONTHS</t>
  </si>
  <si>
    <t>VIEWPOINT</t>
  </si>
  <si>
    <t>RESERVATION FEE</t>
  </si>
  <si>
    <t>UNITS</t>
  </si>
  <si>
    <t>PARKING SLOTS</t>
  </si>
  <si>
    <t>PARKING SLOT</t>
  </si>
  <si>
    <t>OTHER CHARGES</t>
  </si>
  <si>
    <t>Net List Price</t>
  </si>
  <si>
    <t>Other Charges</t>
  </si>
  <si>
    <t>VAT (if applicable)</t>
  </si>
  <si>
    <t>Total Amount Payable</t>
  </si>
  <si>
    <t>Reservation Fee</t>
  </si>
  <si>
    <t>Spot DP (if applicable)</t>
  </si>
  <si>
    <t>Retention Fee (if applicable)</t>
  </si>
  <si>
    <t>Spot Cash Payment</t>
  </si>
  <si>
    <t># of months</t>
  </si>
  <si>
    <t>Balance</t>
  </si>
  <si>
    <t>Disclaimer: Sample computations only. The prices and payment terms indicated herein are subject to change without prior notice.</t>
  </si>
  <si>
    <t>Spread DP (if applicable)</t>
  </si>
  <si>
    <t>List Price</t>
  </si>
  <si>
    <t>Term Discount</t>
  </si>
  <si>
    <t>(100% Cash in 30 days)</t>
  </si>
  <si>
    <t>JULY TO SEPTEMBER 2025</t>
  </si>
  <si>
    <t>SPOT CASH</t>
  </si>
  <si>
    <t>Net DP</t>
  </si>
  <si>
    <t>15 years</t>
  </si>
  <si>
    <t>25 years</t>
  </si>
  <si>
    <t>Estimated thru Bank Financing 7% int. rate</t>
  </si>
  <si>
    <t>MRB 3</t>
  </si>
  <si>
    <t>5% spot, 95% balance within 90 days</t>
  </si>
  <si>
    <t>Sample computation and inventory is as of August 12, 2025</t>
  </si>
  <si>
    <t>HILL RESIDENCES</t>
  </si>
  <si>
    <t>SAMPLE COMPUTATION for BUILDING B1A, B1B, B1C (RFO)</t>
  </si>
  <si>
    <t>Standard Payterms (RFO)</t>
  </si>
  <si>
    <t>Special Payment Terms (RFO)</t>
  </si>
  <si>
    <t>5% spot, 5% in 12 months, 90% thru Cash / Bank</t>
  </si>
  <si>
    <t>Remaining DP</t>
  </si>
  <si>
    <t>Spot DP</t>
  </si>
  <si>
    <t>15% in 36 months, 85% thru Cash / Bank</t>
  </si>
  <si>
    <t>FLEXI SUITE</t>
  </si>
  <si>
    <t>HILLB1A0323</t>
  </si>
  <si>
    <t>West</t>
  </si>
  <si>
    <t>NOVALICHES, QUEZON CITY</t>
  </si>
  <si>
    <t>FLEXI SUITE END</t>
  </si>
  <si>
    <t>HILLB1B0621</t>
  </si>
  <si>
    <t>North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</si>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</sst>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164" fontId="0" fillId="0" borderId="0" xfId="1" applyFont="1"/>
    <xf numFmtId="0" fontId="3" fillId="0" borderId="0" xfId="0" applyFont="1"/>
    <xf numFmtId="0" fontId="0" fillId="0" borderId="0" xfId="0" applyAlignment="1">
      <alignment horizontal="left" indent="2"/>
    </xf>
    <xf numFmtId="10" fontId="0" fillId="0" borderId="0" xfId="2" applyNumberFormat="1" applyFont="1"/>
    <xf numFmtId="0" fontId="0" fillId="0" borderId="4" xfId="0" applyBorder="1"/>
    <xf numFmtId="164" fontId="0" fillId="0" borderId="5" xfId="1" applyFont="1" applyBorder="1"/>
    <xf numFmtId="0" fontId="0" fillId="0" borderId="5" xfId="0" applyBorder="1"/>
    <xf numFmtId="0" fontId="3" fillId="0" borderId="4" xfId="0" applyFont="1" applyBorder="1"/>
    <xf numFmtId="164" fontId="3" fillId="2" borderId="5" xfId="1" applyFont="1" applyFill="1" applyBorder="1" applyAlignment="1">
      <alignment horizontal="right"/>
    </xf>
    <xf numFmtId="10" fontId="2" fillId="2" borderId="0" xfId="0" applyNumberFormat="1" applyFont="1" applyFill="1"/>
    <xf numFmtId="164" fontId="0" fillId="2" borderId="5" xfId="1" applyFont="1" applyFill="1" applyBorder="1"/>
    <xf numFmtId="10" fontId="0" fillId="2" borderId="0" xfId="0" applyNumberFormat="1" applyFill="1"/>
    <xf numFmtId="0" fontId="2" fillId="0" borderId="4" xfId="0" applyFont="1" applyBorder="1"/>
    <xf numFmtId="9" fontId="2" fillId="2" borderId="0" xfId="0" applyNumberFormat="1" applyFont="1" applyFill="1"/>
    <xf numFmtId="164" fontId="2" fillId="0" borderId="5" xfId="1" applyFont="1" applyBorder="1"/>
    <xf numFmtId="164" fontId="3" fillId="0" borderId="5" xfId="1" applyFont="1" applyBorder="1"/>
    <xf numFmtId="9" fontId="3" fillId="2" borderId="0" xfId="0" applyNumberFormat="1" applyFont="1" applyFill="1" applyAlignment="1">
      <alignment horizontal="center"/>
    </xf>
    <xf numFmtId="164" fontId="2" fillId="2" borderId="5" xfId="1" applyFont="1" applyFill="1" applyBorder="1"/>
    <xf numFmtId="0" fontId="5" fillId="0" borderId="4" xfId="0" applyFont="1" applyBorder="1"/>
    <xf numFmtId="0" fontId="5" fillId="2" borderId="0" xfId="0" applyFont="1" applyFill="1" applyAlignment="1">
      <alignment horizontal="center"/>
    </xf>
    <xf numFmtId="164" fontId="5" fillId="0" borderId="5" xfId="1" applyFont="1" applyBorder="1"/>
    <xf numFmtId="9" fontId="3" fillId="0" borderId="0" xfId="0" applyNumberFormat="1" applyFont="1" applyAlignment="1">
      <alignment horizontal="center"/>
    </xf>
    <xf numFmtId="0" fontId="0" fillId="0" borderId="6" xfId="0" applyBorder="1"/>
    <xf numFmtId="0" fontId="0" fillId="0" borderId="7" xfId="0" applyBorder="1"/>
    <xf numFmtId="164" fontId="0" fillId="0" borderId="8" xfId="1" applyFont="1" applyBorder="1"/>
    <xf numFmtId="0" fontId="0" fillId="0" borderId="8" xfId="0" applyBorder="1"/>
    <xf numFmtId="164" fontId="3" fillId="0" borderId="5" xfId="0" applyNumberFormat="1" applyFont="1" applyBorder="1"/>
    <xf numFmtId="0" fontId="0" fillId="0" borderId="0" xfId="0" applyAlignment="1">
      <alignment horizontal="left"/>
    </xf>
    <xf numFmtId="164" fontId="3" fillId="2" borderId="0" xfId="1" applyFont="1" applyFill="1" applyBorder="1" applyAlignment="1">
      <alignment horizontal="right"/>
    </xf>
    <xf numFmtId="164" fontId="8" fillId="0" borderId="0" xfId="1" applyFont="1"/>
    <xf numFmtId="0" fontId="5" fillId="4" borderId="4" xfId="0" applyFont="1" applyFill="1" applyBorder="1"/>
    <xf numFmtId="0" fontId="5" fillId="4" borderId="0" xfId="0" applyFont="1" applyFill="1" applyAlignment="1">
      <alignment horizontal="center"/>
    </xf>
    <xf numFmtId="164" fontId="5" fillId="4" borderId="5" xfId="0" applyNumberFormat="1" applyFont="1" applyFill="1" applyBorder="1"/>
    <xf numFmtId="0" fontId="7" fillId="3" borderId="0" xfId="0" applyFont="1" applyFill="1"/>
    <xf numFmtId="0" fontId="9" fillId="3" borderId="0" xfId="0" applyFont="1" applyFill="1"/>
    <xf numFmtId="164" fontId="9" fillId="3" borderId="0" xfId="1" applyFont="1" applyFill="1"/>
    <xf numFmtId="0" fontId="11" fillId="0" borderId="4" xfId="0" applyFont="1" applyBorder="1"/>
    <xf numFmtId="0" fontId="7" fillId="3" borderId="4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1" fillId="0" borderId="4" xfId="0" applyFont="1" applyBorder="1"/>
    <xf numFmtId="0" fontId="8" fillId="0" borderId="4" xfId="0" applyFont="1" applyBorder="1"/>
    <xf numFmtId="164" fontId="1" fillId="0" borderId="0" xfId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5CD2B-8D5E-4047-80F2-027844B105AE}">
  <sheetPr>
    <pageSetUpPr fitToPage="1"/>
  </sheetPr>
  <dimension ref="B1:P43"/>
  <sheetViews>
    <sheetView showGridLines="0" tabSelected="1" zoomScale="70" zoomScaleNormal="70" workbookViewId="0">
      <selection activeCell="J8" sqref="J8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37</v>
      </c>
      <c r="H1" s="3" t="s">
        <v>1</v>
      </c>
      <c r="J1" t="s">
        <v>46</v>
      </c>
    </row>
    <row r="2" spans="2:16">
      <c r="B2" s="3" t="s">
        <v>2</v>
      </c>
      <c r="D2" s="2" t="s">
        <v>34</v>
      </c>
      <c r="H2" s="3" t="s">
        <v>3</v>
      </c>
      <c r="J2" s="29">
        <v>28.52</v>
      </c>
      <c r="N2" s="29"/>
    </row>
    <row r="3" spans="2:16">
      <c r="B3" s="3" t="s">
        <v>4</v>
      </c>
      <c r="D3" s="50" t="s">
        <v>48</v>
      </c>
      <c r="H3" s="3" t="s">
        <v>5</v>
      </c>
      <c r="J3" t="s">
        <v>45</v>
      </c>
    </row>
    <row r="4" spans="2:16">
      <c r="B4" s="3" t="s">
        <v>6</v>
      </c>
      <c r="D4" s="31" t="s">
        <v>28</v>
      </c>
      <c r="H4" s="3" t="s">
        <v>7</v>
      </c>
      <c r="J4" t="s">
        <v>47</v>
      </c>
    </row>
    <row r="6" spans="2:16">
      <c r="B6" s="3" t="s">
        <v>8</v>
      </c>
    </row>
    <row r="7" spans="2:16">
      <c r="B7" s="4" t="s">
        <v>9</v>
      </c>
      <c r="D7" s="2">
        <v>30000</v>
      </c>
    </row>
    <row r="8" spans="2:16">
      <c r="B8" s="4" t="s">
        <v>10</v>
      </c>
      <c r="D8" s="2">
        <v>10000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2" t="s">
        <v>38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4"/>
    </row>
    <row r="15" spans="2:16" ht="15" thickBot="1"/>
    <row r="16" spans="2:16">
      <c r="B16" s="45" t="s">
        <v>29</v>
      </c>
      <c r="C16" s="46"/>
      <c r="D16" s="47"/>
      <c r="F16" s="45" t="s">
        <v>39</v>
      </c>
      <c r="G16" s="46"/>
      <c r="H16" s="47"/>
      <c r="J16" s="45" t="s">
        <v>39</v>
      </c>
      <c r="K16" s="46"/>
      <c r="L16" s="47"/>
      <c r="N16" s="45" t="s">
        <v>40</v>
      </c>
      <c r="O16" s="46"/>
      <c r="P16" s="47"/>
    </row>
    <row r="17" spans="2:16">
      <c r="B17" s="39" t="s">
        <v>27</v>
      </c>
      <c r="C17" s="40"/>
      <c r="D17" s="41"/>
      <c r="F17" s="39" t="s">
        <v>35</v>
      </c>
      <c r="G17" s="40"/>
      <c r="H17" s="41"/>
      <c r="J17" s="39" t="s">
        <v>41</v>
      </c>
      <c r="K17" s="40"/>
      <c r="L17" s="41"/>
      <c r="N17" s="39" t="s">
        <v>44</v>
      </c>
      <c r="O17" s="40"/>
      <c r="P17" s="41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25</v>
      </c>
      <c r="C19" s="3"/>
      <c r="D19" s="10">
        <v>3285000</v>
      </c>
      <c r="F19" s="9" t="s">
        <v>25</v>
      </c>
      <c r="G19" s="3"/>
      <c r="H19" s="10">
        <f>D19</f>
        <v>3285000</v>
      </c>
      <c r="J19" s="9" t="s">
        <v>25</v>
      </c>
      <c r="K19" s="3"/>
      <c r="L19" s="10">
        <f>H19</f>
        <v>3285000</v>
      </c>
      <c r="N19" s="9" t="s">
        <v>25</v>
      </c>
      <c r="O19" s="3"/>
      <c r="P19" s="10">
        <f>L19</f>
        <v>3285000</v>
      </c>
    </row>
    <row r="20" spans="2:16">
      <c r="B20" s="6" t="s">
        <v>26</v>
      </c>
      <c r="C20" s="13">
        <v>0.25</v>
      </c>
      <c r="D20" s="12">
        <f>D19*C20</f>
        <v>821250</v>
      </c>
      <c r="F20" s="6" t="s">
        <v>26</v>
      </c>
      <c r="G20" s="11">
        <v>0.21</v>
      </c>
      <c r="H20" s="12">
        <f>H19*G20</f>
        <v>689850</v>
      </c>
      <c r="J20" s="6" t="s">
        <v>26</v>
      </c>
      <c r="K20" s="13"/>
      <c r="L20" s="12">
        <f>L19*K20</f>
        <v>0</v>
      </c>
      <c r="N20" s="6" t="s">
        <v>26</v>
      </c>
      <c r="O20" s="13"/>
      <c r="P20" s="12">
        <f>P19*O20</f>
        <v>0</v>
      </c>
    </row>
    <row r="21" spans="2:16">
      <c r="B21" s="6" t="s">
        <v>13</v>
      </c>
      <c r="D21" s="7">
        <f>D19-D20</f>
        <v>2463750</v>
      </c>
      <c r="F21" s="6" t="s">
        <v>13</v>
      </c>
      <c r="H21" s="7">
        <f>H19-H20</f>
        <v>2595150</v>
      </c>
      <c r="J21" s="6" t="s">
        <v>13</v>
      </c>
      <c r="L21" s="7">
        <f>L19-L20</f>
        <v>3285000</v>
      </c>
      <c r="N21" s="6" t="s">
        <v>13</v>
      </c>
      <c r="P21" s="7">
        <f>P19-P20</f>
        <v>3285000</v>
      </c>
    </row>
    <row r="22" spans="2:16">
      <c r="B22" s="6" t="s">
        <v>14</v>
      </c>
      <c r="C22" s="13">
        <v>8.5000000000000006E-2</v>
      </c>
      <c r="D22" s="7">
        <f>D21*C22</f>
        <v>209418.75000000003</v>
      </c>
      <c r="F22" s="6" t="s">
        <v>14</v>
      </c>
      <c r="G22" s="13">
        <v>8.5000000000000006E-2</v>
      </c>
      <c r="H22" s="7">
        <f>H21*G22</f>
        <v>220587.75000000003</v>
      </c>
      <c r="J22" s="6" t="s">
        <v>14</v>
      </c>
      <c r="K22" s="13">
        <v>8.5000000000000006E-2</v>
      </c>
      <c r="L22" s="7">
        <f>L21*K22</f>
        <v>279225</v>
      </c>
      <c r="N22" s="6" t="s">
        <v>14</v>
      </c>
      <c r="O22" s="13">
        <v>8.5000000000000006E-2</v>
      </c>
      <c r="P22" s="7">
        <f>P21*O22</f>
        <v>279225</v>
      </c>
    </row>
    <row r="23" spans="2:16" s="1" customFormat="1">
      <c r="B23" s="14" t="s">
        <v>15</v>
      </c>
      <c r="C23" s="15">
        <v>0.12</v>
      </c>
      <c r="D23" s="16">
        <v>0</v>
      </c>
      <c r="F23" s="14" t="s">
        <v>15</v>
      </c>
      <c r="G23" s="15">
        <v>0.12</v>
      </c>
      <c r="H23" s="16">
        <v>0</v>
      </c>
      <c r="J23" s="14" t="s">
        <v>15</v>
      </c>
      <c r="K23" s="15">
        <v>0.12</v>
      </c>
      <c r="L23" s="16">
        <v>0</v>
      </c>
      <c r="N23" s="14" t="s">
        <v>15</v>
      </c>
      <c r="O23" s="15">
        <v>0.12</v>
      </c>
      <c r="P23" s="16">
        <v>0</v>
      </c>
    </row>
    <row r="24" spans="2:16">
      <c r="B24" s="9" t="s">
        <v>16</v>
      </c>
      <c r="C24" s="3"/>
      <c r="D24" s="17">
        <f>SUM(D21:D23)</f>
        <v>2673168.75</v>
      </c>
      <c r="F24" s="9" t="s">
        <v>16</v>
      </c>
      <c r="G24" s="3"/>
      <c r="H24" s="17">
        <f>SUM(H21:H23)</f>
        <v>2815737.75</v>
      </c>
      <c r="J24" s="9" t="s">
        <v>16</v>
      </c>
      <c r="K24" s="3"/>
      <c r="L24" s="17">
        <f>SUM(L21:L23)</f>
        <v>3564225</v>
      </c>
      <c r="N24" s="9" t="s">
        <v>16</v>
      </c>
      <c r="O24" s="3"/>
      <c r="P24" s="17">
        <f>SUM(P21:P23)</f>
        <v>3564225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2673168.75</v>
      </c>
      <c r="F27" s="9" t="s">
        <v>16</v>
      </c>
      <c r="G27" s="3"/>
      <c r="H27" s="17">
        <f>H24</f>
        <v>2815737.75</v>
      </c>
      <c r="J27" s="9" t="s">
        <v>16</v>
      </c>
      <c r="K27" s="3"/>
      <c r="L27" s="17">
        <f>L24</f>
        <v>3564225</v>
      </c>
      <c r="N27" s="9" t="s">
        <v>16</v>
      </c>
      <c r="O27" s="3"/>
      <c r="P27" s="17">
        <f>P24</f>
        <v>3564225</v>
      </c>
    </row>
    <row r="28" spans="2:16">
      <c r="B28" s="6" t="s">
        <v>17</v>
      </c>
      <c r="D28" s="12">
        <v>30000</v>
      </c>
      <c r="F28" s="6" t="s">
        <v>17</v>
      </c>
      <c r="H28" s="12">
        <f>D28</f>
        <v>30000</v>
      </c>
      <c r="J28" s="6" t="s">
        <v>17</v>
      </c>
      <c r="L28" s="12">
        <f>H28</f>
        <v>30000</v>
      </c>
      <c r="N28" s="6" t="s">
        <v>17</v>
      </c>
      <c r="P28" s="12">
        <f>L28</f>
        <v>30000</v>
      </c>
    </row>
    <row r="29" spans="2:16">
      <c r="B29" s="14" t="s">
        <v>19</v>
      </c>
      <c r="C29" s="1"/>
      <c r="D29" s="19"/>
      <c r="F29" s="6" t="s">
        <v>18</v>
      </c>
      <c r="G29" s="18">
        <v>0.05</v>
      </c>
      <c r="H29" s="7">
        <f>H27*G29</f>
        <v>140786.88750000001</v>
      </c>
      <c r="J29" s="48" t="s">
        <v>43</v>
      </c>
      <c r="K29" s="18">
        <v>0.05</v>
      </c>
      <c r="L29" s="7">
        <f>L27*K29</f>
        <v>178211.25</v>
      </c>
      <c r="N29" s="6" t="s">
        <v>24</v>
      </c>
      <c r="O29" s="18">
        <v>0.15</v>
      </c>
      <c r="P29" s="7">
        <f>P27*O29</f>
        <v>534633.75</v>
      </c>
    </row>
    <row r="30" spans="2:16">
      <c r="B30" s="9" t="s">
        <v>20</v>
      </c>
      <c r="C30" s="3"/>
      <c r="D30" s="17">
        <f>D27-D28-D29</f>
        <v>2643168.75</v>
      </c>
      <c r="F30" s="9" t="s">
        <v>30</v>
      </c>
      <c r="G30" s="3"/>
      <c r="H30" s="17">
        <f>H29-H28</f>
        <v>110786.88750000001</v>
      </c>
      <c r="J30" s="9" t="s">
        <v>30</v>
      </c>
      <c r="K30" s="3"/>
      <c r="L30" s="17">
        <f>L29-L28</f>
        <v>148211.25</v>
      </c>
      <c r="N30" s="9" t="s">
        <v>30</v>
      </c>
      <c r="O30" s="3"/>
      <c r="P30" s="17">
        <f>P29-P28</f>
        <v>504633.75</v>
      </c>
    </row>
    <row r="31" spans="2:16">
      <c r="B31" s="6"/>
      <c r="D31" s="8"/>
      <c r="F31" s="20"/>
      <c r="H31" s="22"/>
      <c r="J31" s="20"/>
      <c r="L31" s="22"/>
      <c r="N31" s="20" t="s">
        <v>21</v>
      </c>
      <c r="O31" s="21">
        <v>36</v>
      </c>
      <c r="P31" s="22">
        <f>P30/O31</f>
        <v>14017.604166666666</v>
      </c>
    </row>
    <row r="32" spans="2:16">
      <c r="B32" s="6"/>
      <c r="D32" s="8"/>
      <c r="F32" s="6"/>
      <c r="H32" s="7"/>
      <c r="J32" s="49" t="s">
        <v>42</v>
      </c>
      <c r="K32" s="18">
        <v>0.05</v>
      </c>
      <c r="L32" s="7">
        <f>L24*K32</f>
        <v>178211.25</v>
      </c>
      <c r="N32" s="20"/>
      <c r="P32" s="22"/>
    </row>
    <row r="33" spans="2:16">
      <c r="B33" s="6"/>
      <c r="D33" s="8"/>
      <c r="F33" s="9" t="s">
        <v>22</v>
      </c>
      <c r="G33" s="18">
        <v>0.95</v>
      </c>
      <c r="H33" s="17">
        <f>H27*G33</f>
        <v>2674950.8624999998</v>
      </c>
      <c r="J33" s="20" t="s">
        <v>21</v>
      </c>
      <c r="K33" s="21">
        <v>12</v>
      </c>
      <c r="L33" s="22">
        <f>L32/K33</f>
        <v>14850.9375</v>
      </c>
      <c r="N33" s="9" t="s">
        <v>22</v>
      </c>
      <c r="O33" s="23">
        <v>0.85</v>
      </c>
      <c r="P33" s="28">
        <f>P24*O33</f>
        <v>3029591.25</v>
      </c>
    </row>
    <row r="34" spans="2:16">
      <c r="B34" s="6"/>
      <c r="D34" s="8"/>
      <c r="F34" s="20" t="s">
        <v>21</v>
      </c>
      <c r="G34" s="21">
        <v>3</v>
      </c>
      <c r="H34" s="22">
        <f>H33/G34</f>
        <v>891650.28749999998</v>
      </c>
      <c r="J34" s="20"/>
      <c r="L34" s="22"/>
      <c r="N34" s="32"/>
      <c r="O34" s="33"/>
      <c r="P34" s="34"/>
    </row>
    <row r="35" spans="2:16">
      <c r="B35" s="6"/>
      <c r="D35" s="8"/>
      <c r="F35" s="6"/>
      <c r="H35" s="7"/>
      <c r="J35" s="9" t="s">
        <v>22</v>
      </c>
      <c r="K35" s="23">
        <v>0.9</v>
      </c>
      <c r="L35" s="28">
        <f>L24*K35</f>
        <v>3207802.5</v>
      </c>
      <c r="N35" s="38" t="s">
        <v>33</v>
      </c>
      <c r="O35" s="23"/>
      <c r="P35" s="17"/>
    </row>
    <row r="36" spans="2:16">
      <c r="B36" s="6"/>
      <c r="D36" s="8"/>
      <c r="F36" s="9"/>
      <c r="G36" s="23"/>
      <c r="H36" s="17"/>
      <c r="J36" s="32"/>
      <c r="K36" s="33"/>
      <c r="L36" s="34"/>
      <c r="N36" s="9" t="s">
        <v>31</v>
      </c>
      <c r="O36" s="23"/>
      <c r="P36" s="17">
        <f>P33*0.00898828</f>
        <v>27230.814440549999</v>
      </c>
    </row>
    <row r="37" spans="2:16">
      <c r="B37" s="6"/>
      <c r="D37" s="8"/>
      <c r="F37" s="38"/>
      <c r="G37" s="23"/>
      <c r="H37" s="17"/>
      <c r="J37" s="38" t="s">
        <v>33</v>
      </c>
      <c r="K37" s="23"/>
      <c r="L37" s="17"/>
      <c r="N37" s="9" t="s">
        <v>32</v>
      </c>
      <c r="O37" s="23"/>
      <c r="P37" s="17">
        <f>P33*0.00706779</f>
        <v>21412.514740837501</v>
      </c>
    </row>
    <row r="38" spans="2:16">
      <c r="B38" s="6"/>
      <c r="D38" s="8"/>
      <c r="F38" s="9"/>
      <c r="G38" s="23"/>
      <c r="H38" s="17"/>
      <c r="J38" s="9" t="s">
        <v>31</v>
      </c>
      <c r="K38" s="23"/>
      <c r="L38" s="17">
        <f>L35*0.00898828</f>
        <v>28832.627054699999</v>
      </c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32</v>
      </c>
      <c r="K39" s="23"/>
      <c r="L39" s="17">
        <f>L35*0.00706779</f>
        <v>22672.074431475001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24"/>
      <c r="K40" s="25"/>
      <c r="L40" s="27"/>
      <c r="N40" s="24"/>
      <c r="O40" s="25"/>
      <c r="P40" s="27"/>
    </row>
    <row r="42" spans="2:16">
      <c r="B42" s="35" t="s">
        <v>23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36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7:D17"/>
    <mergeCell ref="F17:H17"/>
    <mergeCell ref="J17:L17"/>
    <mergeCell ref="N17:P17"/>
    <mergeCell ref="B14:P14"/>
    <mergeCell ref="B16:D16"/>
    <mergeCell ref="F16:H16"/>
    <mergeCell ref="J16:L16"/>
    <mergeCell ref="N16:P16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9924C-2AF0-4A30-9296-4D17575E51A7}">
  <sheetPr>
    <pageSetUpPr fitToPage="1"/>
  </sheetPr>
  <dimension ref="B1:P43"/>
  <sheetViews>
    <sheetView showGridLines="0" zoomScale="70" zoomScaleNormal="70" workbookViewId="0">
      <selection activeCell="F9" sqref="F9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37</v>
      </c>
      <c r="H1" s="3" t="s">
        <v>1</v>
      </c>
      <c r="J1" t="s">
        <v>50</v>
      </c>
    </row>
    <row r="2" spans="2:16">
      <c r="B2" s="3" t="s">
        <v>2</v>
      </c>
      <c r="D2" s="2" t="s">
        <v>34</v>
      </c>
      <c r="H2" s="3" t="s">
        <v>3</v>
      </c>
      <c r="J2" s="29">
        <v>29.76</v>
      </c>
      <c r="N2" s="29"/>
    </row>
    <row r="3" spans="2:16">
      <c r="B3" s="3" t="s">
        <v>4</v>
      </c>
      <c r="D3" s="50" t="s">
        <v>48</v>
      </c>
      <c r="H3" s="3" t="s">
        <v>5</v>
      </c>
      <c r="J3" t="s">
        <v>49</v>
      </c>
    </row>
    <row r="4" spans="2:16">
      <c r="B4" s="3" t="s">
        <v>6</v>
      </c>
      <c r="D4" s="31" t="s">
        <v>28</v>
      </c>
      <c r="H4" s="3" t="s">
        <v>7</v>
      </c>
      <c r="J4" t="s">
        <v>51</v>
      </c>
    </row>
    <row r="6" spans="2:16">
      <c r="B6" s="3" t="s">
        <v>8</v>
      </c>
    </row>
    <row r="7" spans="2:16">
      <c r="B7" s="4" t="s">
        <v>9</v>
      </c>
      <c r="D7" s="2">
        <v>30000</v>
      </c>
      <c r="K7" t="s">
        <v>52</v>
      </c>
    </row>
    <row r="8" spans="2:16">
      <c r="B8" s="4" t="s">
        <v>10</v>
      </c>
      <c r="D8" s="2">
        <v>10000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2" t="s">
        <v>38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4"/>
    </row>
    <row r="15" spans="2:16" ht="15" thickBot="1"/>
    <row r="16" spans="2:16">
      <c r="B16" s="45" t="s">
        <v>29</v>
      </c>
      <c r="C16" s="46"/>
      <c r="D16" s="47"/>
      <c r="F16" s="45" t="s">
        <v>39</v>
      </c>
      <c r="G16" s="46"/>
      <c r="H16" s="47"/>
      <c r="J16" s="45" t="s">
        <v>39</v>
      </c>
      <c r="K16" s="46"/>
      <c r="L16" s="47"/>
      <c r="N16" s="45" t="s">
        <v>40</v>
      </c>
      <c r="O16" s="46"/>
      <c r="P16" s="47"/>
    </row>
    <row r="17" spans="2:16">
      <c r="B17" s="39" t="s">
        <v>27</v>
      </c>
      <c r="C17" s="40"/>
      <c r="D17" s="41"/>
      <c r="F17" s="39" t="s">
        <v>35</v>
      </c>
      <c r="G17" s="40"/>
      <c r="H17" s="41"/>
      <c r="J17" s="39" t="s">
        <v>41</v>
      </c>
      <c r="K17" s="40"/>
      <c r="L17" s="41"/>
      <c r="N17" s="39" t="s">
        <v>44</v>
      </c>
      <c r="O17" s="40"/>
      <c r="P17" s="41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25</v>
      </c>
      <c r="C19" s="3"/>
      <c r="D19" s="10">
        <v>3536000</v>
      </c>
      <c r="F19" s="9" t="s">
        <v>25</v>
      </c>
      <c r="G19" s="3"/>
      <c r="H19" s="10">
        <f>D19</f>
        <v>3536000</v>
      </c>
      <c r="J19" s="9" t="s">
        <v>25</v>
      </c>
      <c r="K19" s="3"/>
      <c r="L19" s="10">
        <f>H19</f>
        <v>3536000</v>
      </c>
      <c r="N19" s="9" t="s">
        <v>25</v>
      </c>
      <c r="O19" s="3"/>
      <c r="P19" s="10">
        <f>L19</f>
        <v>3536000</v>
      </c>
    </row>
    <row r="20" spans="2:16">
      <c r="B20" s="6" t="s">
        <v>26</v>
      </c>
      <c r="C20" s="13">
        <v>0.25</v>
      </c>
      <c r="D20" s="12">
        <f>D19*C20</f>
        <v>884000</v>
      </c>
      <c r="F20" s="6" t="s">
        <v>26</v>
      </c>
      <c r="G20" s="11">
        <v>0.21</v>
      </c>
      <c r="H20" s="12">
        <f>H19*G20</f>
        <v>742560</v>
      </c>
      <c r="J20" s="6" t="s">
        <v>26</v>
      </c>
      <c r="K20" s="13"/>
      <c r="L20" s="12">
        <f>L19*K20</f>
        <v>0</v>
      </c>
      <c r="N20" s="6" t="s">
        <v>26</v>
      </c>
      <c r="O20" s="13"/>
      <c r="P20" s="12">
        <f>P19*O20</f>
        <v>0</v>
      </c>
    </row>
    <row r="21" spans="2:16">
      <c r="B21" s="6" t="s">
        <v>13</v>
      </c>
      <c r="D21" s="7">
        <f>D19-D20</f>
        <v>2652000</v>
      </c>
      <c r="F21" s="6" t="s">
        <v>13</v>
      </c>
      <c r="H21" s="7">
        <f>H19-H20</f>
        <v>2793440</v>
      </c>
      <c r="J21" s="6" t="s">
        <v>13</v>
      </c>
      <c r="L21" s="7">
        <f>L19-L20</f>
        <v>3536000</v>
      </c>
      <c r="N21" s="6" t="s">
        <v>13</v>
      </c>
      <c r="P21" s="7">
        <f>P19-P20</f>
        <v>3536000</v>
      </c>
    </row>
    <row r="22" spans="2:16">
      <c r="B22" s="6" t="s">
        <v>14</v>
      </c>
      <c r="C22" s="13">
        <v>8.5000000000000006E-2</v>
      </c>
      <c r="D22" s="7">
        <f>D21*C22</f>
        <v>225420.00000000003</v>
      </c>
      <c r="F22" s="6" t="s">
        <v>14</v>
      </c>
      <c r="G22" s="13">
        <v>8.5000000000000006E-2</v>
      </c>
      <c r="H22" s="7">
        <f>H21*G22</f>
        <v>237442.40000000002</v>
      </c>
      <c r="J22" s="6" t="s">
        <v>14</v>
      </c>
      <c r="K22" s="13">
        <v>8.5000000000000006E-2</v>
      </c>
      <c r="L22" s="7">
        <f>L21*K22</f>
        <v>300560</v>
      </c>
      <c r="N22" s="6" t="s">
        <v>14</v>
      </c>
      <c r="O22" s="13">
        <v>8.5000000000000006E-2</v>
      </c>
      <c r="P22" s="7">
        <f>P21*O22</f>
        <v>300560</v>
      </c>
    </row>
    <row r="23" spans="2:16" s="1" customFormat="1">
      <c r="B23" s="14" t="s">
        <v>15</v>
      </c>
      <c r="C23" s="15">
        <v>0.12</v>
      </c>
      <c r="D23" s="16">
        <v>0</v>
      </c>
      <c r="F23" s="14" t="s">
        <v>15</v>
      </c>
      <c r="G23" s="15">
        <v>0.12</v>
      </c>
      <c r="H23" s="16">
        <v>0</v>
      </c>
      <c r="J23" s="14" t="s">
        <v>15</v>
      </c>
      <c r="K23" s="15">
        <v>0.12</v>
      </c>
      <c r="L23" s="16">
        <v>0</v>
      </c>
      <c r="N23" s="14" t="s">
        <v>15</v>
      </c>
      <c r="O23" s="15">
        <v>0.12</v>
      </c>
      <c r="P23" s="16">
        <v>0</v>
      </c>
    </row>
    <row r="24" spans="2:16">
      <c r="B24" s="9" t="s">
        <v>16</v>
      </c>
      <c r="C24" s="3"/>
      <c r="D24" s="17">
        <f>SUM(D21:D23)</f>
        <v>2877420</v>
      </c>
      <c r="F24" s="9" t="s">
        <v>16</v>
      </c>
      <c r="G24" s="3"/>
      <c r="H24" s="17">
        <f>SUM(H21:H23)</f>
        <v>3030882.4</v>
      </c>
      <c r="J24" s="9" t="s">
        <v>16</v>
      </c>
      <c r="K24" s="3"/>
      <c r="L24" s="17">
        <f>SUM(L21:L23)</f>
        <v>3836560</v>
      </c>
      <c r="N24" s="9" t="s">
        <v>16</v>
      </c>
      <c r="O24" s="3"/>
      <c r="P24" s="17">
        <f>SUM(P21:P23)</f>
        <v>3836560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2877420</v>
      </c>
      <c r="F27" s="9" t="s">
        <v>16</v>
      </c>
      <c r="G27" s="3"/>
      <c r="H27" s="17">
        <f>H24</f>
        <v>3030882.4</v>
      </c>
      <c r="J27" s="9" t="s">
        <v>16</v>
      </c>
      <c r="K27" s="3"/>
      <c r="L27" s="17">
        <f>L24</f>
        <v>3836560</v>
      </c>
      <c r="N27" s="9" t="s">
        <v>16</v>
      </c>
      <c r="O27" s="3"/>
      <c r="P27" s="17">
        <f>P24</f>
        <v>3836560</v>
      </c>
    </row>
    <row r="28" spans="2:16">
      <c r="B28" s="6" t="s">
        <v>17</v>
      </c>
      <c r="D28" s="12">
        <v>30000</v>
      </c>
      <c r="F28" s="6" t="s">
        <v>17</v>
      </c>
      <c r="H28" s="12">
        <f>D28</f>
        <v>30000</v>
      </c>
      <c r="J28" s="6" t="s">
        <v>17</v>
      </c>
      <c r="L28" s="12">
        <f>H28</f>
        <v>30000</v>
      </c>
      <c r="N28" s="6" t="s">
        <v>17</v>
      </c>
      <c r="P28" s="12">
        <f>L28</f>
        <v>30000</v>
      </c>
    </row>
    <row r="29" spans="2:16">
      <c r="B29" s="14" t="s">
        <v>19</v>
      </c>
      <c r="C29" s="1"/>
      <c r="D29" s="19"/>
      <c r="F29" s="6" t="s">
        <v>18</v>
      </c>
      <c r="G29" s="18">
        <v>0.05</v>
      </c>
      <c r="H29" s="7">
        <f>H27*G29</f>
        <v>151544.12</v>
      </c>
      <c r="J29" s="48" t="s">
        <v>43</v>
      </c>
      <c r="K29" s="18">
        <v>0.05</v>
      </c>
      <c r="L29" s="7">
        <f>L27*K29</f>
        <v>191828</v>
      </c>
      <c r="N29" s="6" t="s">
        <v>24</v>
      </c>
      <c r="O29" s="18">
        <v>0.15</v>
      </c>
      <c r="P29" s="7">
        <f>P27*O29</f>
        <v>575484</v>
      </c>
    </row>
    <row r="30" spans="2:16">
      <c r="B30" s="9" t="s">
        <v>20</v>
      </c>
      <c r="C30" s="3"/>
      <c r="D30" s="17">
        <f>D27-D28-D29</f>
        <v>2847420</v>
      </c>
      <c r="F30" s="9" t="s">
        <v>30</v>
      </c>
      <c r="G30" s="3"/>
      <c r="H30" s="17">
        <f>H29-H28</f>
        <v>121544.12</v>
      </c>
      <c r="J30" s="9" t="s">
        <v>30</v>
      </c>
      <c r="K30" s="3"/>
      <c r="L30" s="17">
        <f>L29-L28</f>
        <v>161828</v>
      </c>
      <c r="N30" s="9" t="s">
        <v>30</v>
      </c>
      <c r="O30" s="3"/>
      <c r="P30" s="17">
        <f>P29-P28</f>
        <v>545484</v>
      </c>
    </row>
    <row r="31" spans="2:16">
      <c r="B31" s="6"/>
      <c r="D31" s="8"/>
      <c r="F31" s="20"/>
      <c r="H31" s="22"/>
      <c r="J31" s="20"/>
      <c r="L31" s="22"/>
      <c r="N31" s="20" t="s">
        <v>21</v>
      </c>
      <c r="O31" s="21">
        <v>36</v>
      </c>
      <c r="P31" s="22">
        <f>P30/O31</f>
        <v>15152.333333333334</v>
      </c>
    </row>
    <row r="32" spans="2:16">
      <c r="B32" s="6"/>
      <c r="D32" s="8"/>
      <c r="F32" s="6"/>
      <c r="H32" s="7"/>
      <c r="J32" s="49" t="s">
        <v>42</v>
      </c>
      <c r="K32" s="18">
        <v>0.05</v>
      </c>
      <c r="L32" s="7">
        <f>L24*K32</f>
        <v>191828</v>
      </c>
      <c r="N32" s="20"/>
      <c r="P32" s="22"/>
    </row>
    <row r="33" spans="2:16">
      <c r="B33" s="6"/>
      <c r="D33" s="8"/>
      <c r="F33" s="9" t="s">
        <v>22</v>
      </c>
      <c r="G33" s="18">
        <v>0.95</v>
      </c>
      <c r="H33" s="17">
        <f>H27*G33</f>
        <v>2879338.28</v>
      </c>
      <c r="J33" s="20" t="s">
        <v>21</v>
      </c>
      <c r="K33" s="21">
        <v>12</v>
      </c>
      <c r="L33" s="22">
        <f>L32/K33</f>
        <v>15985.666666666666</v>
      </c>
      <c r="N33" s="9" t="s">
        <v>22</v>
      </c>
      <c r="O33" s="23">
        <v>0.85</v>
      </c>
      <c r="P33" s="28">
        <f>P24*O33</f>
        <v>3261076</v>
      </c>
    </row>
    <row r="34" spans="2:16">
      <c r="B34" s="6"/>
      <c r="D34" s="8"/>
      <c r="F34" s="20" t="s">
        <v>21</v>
      </c>
      <c r="G34" s="21">
        <v>3</v>
      </c>
      <c r="H34" s="22">
        <f>H33/G34</f>
        <v>959779.42666666664</v>
      </c>
      <c r="J34" s="20"/>
      <c r="L34" s="22"/>
      <c r="N34" s="32"/>
      <c r="O34" s="33"/>
      <c r="P34" s="34"/>
    </row>
    <row r="35" spans="2:16">
      <c r="B35" s="6"/>
      <c r="D35" s="8"/>
      <c r="F35" s="6"/>
      <c r="H35" s="7"/>
      <c r="J35" s="9" t="s">
        <v>22</v>
      </c>
      <c r="K35" s="23">
        <v>0.9</v>
      </c>
      <c r="L35" s="28">
        <f>L24*K35</f>
        <v>3452904</v>
      </c>
      <c r="N35" s="38" t="s">
        <v>33</v>
      </c>
      <c r="O35" s="23"/>
      <c r="P35" s="17"/>
    </row>
    <row r="36" spans="2:16">
      <c r="B36" s="6"/>
      <c r="D36" s="8"/>
      <c r="F36" s="9"/>
      <c r="G36" s="23"/>
      <c r="H36" s="17"/>
      <c r="J36" s="32"/>
      <c r="K36" s="33"/>
      <c r="L36" s="34"/>
      <c r="N36" s="9" t="s">
        <v>31</v>
      </c>
      <c r="O36" s="23"/>
      <c r="P36" s="17">
        <f>P33*0.00898828</f>
        <v>29311.464189279999</v>
      </c>
    </row>
    <row r="37" spans="2:16">
      <c r="B37" s="6"/>
      <c r="D37" s="8"/>
      <c r="F37" s="38"/>
      <c r="G37" s="23"/>
      <c r="H37" s="17"/>
      <c r="J37" s="38" t="s">
        <v>33</v>
      </c>
      <c r="K37" s="23"/>
      <c r="L37" s="17"/>
      <c r="N37" s="9" t="s">
        <v>32</v>
      </c>
      <c r="O37" s="23"/>
      <c r="P37" s="17">
        <f>P33*0.00706779</f>
        <v>23048.600342040001</v>
      </c>
    </row>
    <row r="38" spans="2:16">
      <c r="B38" s="6"/>
      <c r="D38" s="8"/>
      <c r="F38" s="9"/>
      <c r="G38" s="23"/>
      <c r="H38" s="17"/>
      <c r="J38" s="9" t="s">
        <v>31</v>
      </c>
      <c r="K38" s="23"/>
      <c r="L38" s="17">
        <f>L35*0.00898828</f>
        <v>31035.667965119999</v>
      </c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32</v>
      </c>
      <c r="K39" s="23"/>
      <c r="L39" s="17">
        <f>L35*0.00706779</f>
        <v>24404.400362159999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24"/>
      <c r="K40" s="25"/>
      <c r="L40" s="27"/>
      <c r="N40" s="24"/>
      <c r="O40" s="25"/>
      <c r="P40" s="27"/>
    </row>
    <row r="42" spans="2:16">
      <c r="B42" s="35" t="s">
        <v>23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36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4:P14"/>
    <mergeCell ref="B16:D16"/>
    <mergeCell ref="F16:H16"/>
    <mergeCell ref="J16:L16"/>
    <mergeCell ref="N16:P16"/>
    <mergeCell ref="B17:D17"/>
    <mergeCell ref="F17:H17"/>
    <mergeCell ref="J17:L17"/>
    <mergeCell ref="N17:P17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FLEXI SUITE</vt:lpstr>
      <vt:lpstr>FLEXI SUITE END</vt:lpstr>
    </vt:vector>
  </TitlesOfParts>
  <Company>SM Prime Holdings,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Regie B. Tarun</dc:creator>
  <cp:lastModifiedBy>Fedrilyn E. De Ramos</cp:lastModifiedBy>
  <cp:lastPrinted>2025-08-12T09:42:47Z</cp:lastPrinted>
  <dcterms:created xsi:type="dcterms:W3CDTF">2025-02-19T07:07:00Z</dcterms:created>
  <dcterms:modified xsi:type="dcterms:W3CDTF">2025-08-12T09:43:20Z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0049F7D2EF564BB79526E9E6B9C1BA3C_13</vt:lpwstr>
  </property>
  <property fmtid="{D5CDD505-2E9C-101B-9397-08002B2CF9AE}" pid="3" name="KSOProductBuildVer">
    <vt:lpwstr>1033-12.2.0.20795</vt:lpwstr>
  </property>
</Properties>
</file>